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2315" windowHeight="8445" activeTab="1"/>
  </bookViews>
  <sheets>
    <sheet name="Brd Ft. &amp; Lin. Ft. Calc." sheetId="1" r:id="rId1"/>
    <sheet name="Pattern Stock Calculator" sheetId="2" r:id="rId2"/>
  </sheets>
  <definedNames/>
  <calcPr fullCalcOnLoad="1"/>
</workbook>
</file>

<file path=xl/sharedStrings.xml><?xml version="1.0" encoding="utf-8"?>
<sst xmlns="http://schemas.openxmlformats.org/spreadsheetml/2006/main" count="122" uniqueCount="46">
  <si>
    <t>1x4</t>
  </si>
  <si>
    <t>Enter Lineal Footage</t>
  </si>
  <si>
    <t>Enter Board Footage</t>
  </si>
  <si>
    <t>Board Feet Needed</t>
  </si>
  <si>
    <t>Lineal Feet Needed</t>
  </si>
  <si>
    <t>Price per Lineal Foot</t>
  </si>
  <si>
    <t>1x6</t>
  </si>
  <si>
    <t>SIZE</t>
  </si>
  <si>
    <t>1x8</t>
  </si>
  <si>
    <t>1x10</t>
  </si>
  <si>
    <t>1x12</t>
  </si>
  <si>
    <t xml:space="preserve"> Enter Price Per Thousand</t>
  </si>
  <si>
    <t>5/4x4</t>
  </si>
  <si>
    <t>5/4x6</t>
  </si>
  <si>
    <t>5/4x8</t>
  </si>
  <si>
    <t>5/4x10</t>
  </si>
  <si>
    <t>5/4x12</t>
  </si>
  <si>
    <t>2x2</t>
  </si>
  <si>
    <t>2x4</t>
  </si>
  <si>
    <t>2x6</t>
  </si>
  <si>
    <t>2x8</t>
  </si>
  <si>
    <t>2x10</t>
  </si>
  <si>
    <t>2x12</t>
  </si>
  <si>
    <t>3x4</t>
  </si>
  <si>
    <t>3x6</t>
  </si>
  <si>
    <t>3x8</t>
  </si>
  <si>
    <t>3x10</t>
  </si>
  <si>
    <t>3x12</t>
  </si>
  <si>
    <t>4x4</t>
  </si>
  <si>
    <t>4x6</t>
  </si>
  <si>
    <t>4x8</t>
  </si>
  <si>
    <t>4x10</t>
  </si>
  <si>
    <t>4x12</t>
  </si>
  <si>
    <t>6x6</t>
  </si>
  <si>
    <t>8x8</t>
  </si>
  <si>
    <t>Footage and Price Calculator</t>
  </si>
  <si>
    <t>Bevel Siding</t>
  </si>
  <si>
    <t>Dolly Varden</t>
  </si>
  <si>
    <t>Tongue &amp; Groove</t>
  </si>
  <si>
    <t>Shiplap or Channel Lap</t>
  </si>
  <si>
    <t>Drop Siding or Car Siding</t>
  </si>
  <si>
    <t>Enter Square Footage Needed</t>
  </si>
  <si>
    <t>---</t>
  </si>
  <si>
    <t>Roof Decking</t>
  </si>
  <si>
    <t>Log Cabin</t>
  </si>
  <si>
    <t>Pattern Stock Footage Calculator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</si>
</sst>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h:mm:ss\ AM/PM"/>
    <numFmt numFmtId="166" formatCode="[$-409]dddd\,\ mmmm\ dd\,\ yyyy"/>
    <numFmt numFmtId="167" formatCode="00000"/>
    <numFmt numFmtId="168" formatCode="0.0"/>
  </numFmts>
  <fonts count="1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4"/>
      <name val="Eras Demi ITC"/>
      <family val="2"/>
    </font>
    <font>
      <b/>
      <sz val="14"/>
      <name val="Arial"/>
      <family val="2"/>
    </font>
    <font>
      <b/>
      <sz val="2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68" fontId="0" fillId="0" borderId="0" xfId="0" applyNumberFormat="1" applyFill="1" applyBorder="1" applyAlignment="1" applyProtection="1">
      <alignment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/>
      <protection locked="0"/>
    </xf>
    <xf numFmtId="1" fontId="0" fillId="3" borderId="2" xfId="0" applyNumberFormat="1" applyFont="1" applyFill="1" applyBorder="1" applyAlignment="1" applyProtection="1">
      <alignment/>
      <protection locked="0"/>
    </xf>
    <xf numFmtId="1" fontId="0" fillId="4" borderId="2" xfId="0" applyNumberForma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2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168" fontId="0" fillId="2" borderId="3" xfId="0" applyNumberFormat="1" applyFill="1" applyBorder="1" applyAlignment="1" applyProtection="1">
      <alignment horizontal="center" vertical="center" wrapText="1"/>
      <protection/>
    </xf>
    <xf numFmtId="168" fontId="0" fillId="3" borderId="3" xfId="0" applyNumberFormat="1" applyFill="1" applyBorder="1" applyAlignment="1" applyProtection="1">
      <alignment horizontal="center" vertical="center" wrapText="1"/>
      <protection/>
    </xf>
    <xf numFmtId="164" fontId="0" fillId="4" borderId="3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/>
      <protection/>
    </xf>
    <xf numFmtId="168" fontId="0" fillId="2" borderId="2" xfId="0" applyNumberFormat="1" applyFill="1" applyBorder="1" applyAlignment="1" applyProtection="1">
      <alignment/>
      <protection/>
    </xf>
    <xf numFmtId="168" fontId="0" fillId="3" borderId="2" xfId="0" applyNumberFormat="1" applyFill="1" applyBorder="1" applyAlignment="1" applyProtection="1">
      <alignment/>
      <protection/>
    </xf>
    <xf numFmtId="8" fontId="0" fillId="4" borderId="2" xfId="0" applyNumberFormat="1" applyFill="1" applyBorder="1" applyAlignment="1" applyProtection="1">
      <alignment/>
      <protection/>
    </xf>
    <xf numFmtId="168" fontId="0" fillId="0" borderId="0" xfId="0" applyNumberFormat="1" applyFill="1" applyBorder="1" applyAlignment="1" applyProtection="1">
      <alignment/>
      <protection/>
    </xf>
    <xf numFmtId="8" fontId="0" fillId="0" borderId="0" xfId="0" applyNumberFormat="1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/>
      <protection/>
    </xf>
    <xf numFmtId="1" fontId="0" fillId="2" borderId="3" xfId="0" applyNumberFormat="1" applyFill="1" applyBorder="1" applyAlignment="1" applyProtection="1">
      <alignment horizontal="center" vertical="center" wrapText="1"/>
      <protection/>
    </xf>
    <xf numFmtId="1" fontId="0" fillId="3" borderId="3" xfId="0" applyNumberFormat="1" applyFont="1" applyFill="1" applyBorder="1" applyAlignment="1" applyProtection="1">
      <alignment horizontal="center" vertical="center" wrapText="1"/>
      <protection/>
    </xf>
    <xf numFmtId="1" fontId="0" fillId="4" borderId="3" xfId="0" applyNumberFormat="1" applyFill="1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 quotePrefix="1">
      <alignment horizontal="center"/>
      <protection locked="0"/>
    </xf>
    <xf numFmtId="0" fontId="0" fillId="0" borderId="3" xfId="0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horizontal="center" vertical="center" wrapText="1"/>
      <protection/>
    </xf>
    <xf numFmtId="0" fontId="6" fillId="5" borderId="6" xfId="0" applyFont="1" applyFill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 quotePrefix="1">
      <alignment horizontal="center"/>
      <protection/>
    </xf>
    <xf numFmtId="0" fontId="0" fillId="0" borderId="7" xfId="0" applyBorder="1" applyAlignment="1" applyProtection="1">
      <alignment/>
      <protection/>
    </xf>
    <xf numFmtId="0" fontId="5" fillId="3" borderId="1" xfId="0" applyFont="1" applyFill="1" applyBorder="1" applyAlignment="1" applyProtection="1" quotePrefix="1">
      <alignment horizontal="center"/>
      <protection/>
    </xf>
    <xf numFmtId="0" fontId="5" fillId="2" borderId="1" xfId="0" applyFont="1" applyFill="1" applyBorder="1" applyAlignment="1" applyProtection="1" quotePrefix="1">
      <alignment horizontal="center"/>
      <protection/>
    </xf>
    <xf numFmtId="0" fontId="0" fillId="0" borderId="3" xfId="0" applyBorder="1" applyAlignment="1" applyProtection="1">
      <alignment/>
      <protection/>
    </xf>
    <xf numFmtId="0" fontId="0" fillId="0" borderId="7" xfId="0" applyBorder="1" applyAlignment="1" applyProtection="1">
      <alignment horizontal="center" vertical="center" wrapText="1"/>
      <protection/>
    </xf>
    <xf numFmtId="0" fontId="6" fillId="5" borderId="2" xfId="0" applyFont="1" applyFill="1" applyBorder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168" fontId="0" fillId="2" borderId="1" xfId="0" applyNumberFormat="1" applyFill="1" applyBorder="1" applyAlignment="1" applyProtection="1">
      <alignment horizontal="center" wrapText="1"/>
      <protection/>
    </xf>
    <xf numFmtId="168" fontId="0" fillId="2" borderId="1" xfId="0" applyNumberFormat="1" applyFill="1" applyBorder="1" applyAlignment="1" applyProtection="1">
      <alignment horizontal="center"/>
      <protection/>
    </xf>
    <xf numFmtId="0" fontId="5" fillId="2" borderId="1" xfId="0" applyFont="1" applyFill="1" applyBorder="1" applyAlignment="1" applyProtection="1" quotePrefix="1">
      <alignment horizontal="center" wrapText="1"/>
      <protection/>
    </xf>
    <xf numFmtId="168" fontId="0" fillId="3" borderId="2" xfId="0" applyNumberFormat="1" applyFill="1" applyBorder="1" applyAlignment="1" applyProtection="1">
      <alignment horizontal="center" wrapText="1"/>
      <protection/>
    </xf>
    <xf numFmtId="0" fontId="0" fillId="3" borderId="2" xfId="0" applyFill="1" applyBorder="1" applyAlignment="1" applyProtection="1">
      <alignment horizontal="center" vertical="center" wrapText="1"/>
      <protection/>
    </xf>
    <xf numFmtId="0" fontId="5" fillId="3" borderId="2" xfId="0" applyFont="1" applyFill="1" applyBorder="1" applyAlignment="1" applyProtection="1" quotePrefix="1">
      <alignment horizontal="center" wrapText="1"/>
      <protection/>
    </xf>
    <xf numFmtId="0" fontId="0" fillId="3" borderId="2" xfId="0" applyFill="1" applyBorder="1" applyAlignment="1" applyProtection="1">
      <alignment horizontal="center" wrapText="1"/>
      <protection/>
    </xf>
    <xf numFmtId="168" fontId="0" fillId="3" borderId="2" xfId="0" applyNumberFormat="1" applyFill="1" applyBorder="1" applyAlignment="1" applyProtection="1">
      <alignment horizontal="center"/>
      <protection/>
    </xf>
    <xf numFmtId="0" fontId="5" fillId="3" borderId="2" xfId="0" applyFont="1" applyFill="1" applyBorder="1" applyAlignment="1" applyProtection="1" quotePrefix="1">
      <alignment horizontal="center"/>
      <protection/>
    </xf>
    <xf numFmtId="1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219075</xdr:colOff>
      <xdr:row>0</xdr:row>
      <xdr:rowOff>28575</xdr:rowOff>
    </xdr:from>
    <xdr:to>
      <xdr:col>5</xdr:col>
      <xdr:colOff>485775</xdr:colOff>
      <xdr:row>0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28575"/>
          <a:ext cx="16192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200025</xdr:colOff>
      <xdr:row>0</xdr:row>
      <xdr:rowOff>38100</xdr:rowOff>
    </xdr:from>
    <xdr:to>
      <xdr:col>6</xdr:col>
      <xdr:colOff>581025</xdr:colOff>
      <xdr:row>0</xdr:row>
      <xdr:rowOff>381000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38100"/>
          <a:ext cx="16192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95250</xdr:colOff>
      <xdr:row>6</xdr:row>
      <xdr:rowOff>247650</xdr:rowOff>
    </xdr:from>
    <xdr:to>
      <xdr:col>12</xdr:col>
      <xdr:colOff>0</xdr:colOff>
      <xdr:row>15</xdr:row>
      <xdr:rowOff>19050</xdr:rowOff>
    </xdr:to>
    <xdr:sp>
      <xdr:nvSpPr>
        <xdr:cNvPr id="2" name="AutoShape 3"/>
        <xdr:cNvSpPr>
          <a:spLocks/>
        </xdr:cNvSpPr>
      </xdr:nvSpPr>
      <xdr:spPr>
        <a:xfrm>
          <a:off x="6886575" y="2324100"/>
          <a:ext cx="514350" cy="268605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114300</xdr:rowOff>
    </xdr:from>
    <xdr:to>
      <xdr:col>13</xdr:col>
      <xdr:colOff>552450</xdr:colOff>
      <xdr:row>12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7400925" y="2838450"/>
          <a:ext cx="1162050" cy="1181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Scroll down for 2x material.</a:t>
          </a:r>
        </a:p>
      </xdr:txBody>
    </xdr:sp>
    <xdr:clientData/>
  </xdr:twoCellAnchor>
  <xdr:twoCellAnchor>
    <xdr:from>
      <xdr:col>11</xdr:col>
      <xdr:colOff>76200</xdr:colOff>
      <xdr:row>17</xdr:row>
      <xdr:rowOff>0</xdr:rowOff>
    </xdr:from>
    <xdr:to>
      <xdr:col>11</xdr:col>
      <xdr:colOff>590550</xdr:colOff>
      <xdr:row>25</xdr:row>
      <xdr:rowOff>95250</xdr:rowOff>
    </xdr:to>
    <xdr:sp>
      <xdr:nvSpPr>
        <xdr:cNvPr id="4" name="AutoShape 5"/>
        <xdr:cNvSpPr>
          <a:spLocks/>
        </xdr:cNvSpPr>
      </xdr:nvSpPr>
      <xdr:spPr>
        <a:xfrm>
          <a:off x="6867525" y="5638800"/>
          <a:ext cx="514350" cy="268605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247650</xdr:colOff>
      <xdr:row>29</xdr:row>
      <xdr:rowOff>114300</xdr:rowOff>
    </xdr:from>
    <xdr:to>
      <xdr:col>6</xdr:col>
      <xdr:colOff>628650</xdr:colOff>
      <xdr:row>31</xdr:row>
      <xdr:rowOff>133350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9210675"/>
          <a:ext cx="16192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2:M36"/>
  <sheetViews>
    <sheetView zoomScale="130" zoomScaleNormal="130" zoomScaleSheetLayoutView="115" workbookViewId="0" topLeftCell="A1">
      <pane ySplit="3" topLeftCell="BM13" activePane="bottomLeft" state="frozen"/>
      <selection pane="topLeft" activeCell="A1" sqref="A1"/>
      <selection pane="bottomLeft" activeCell="F38" sqref="F38"/>
    </sheetView>
  </sheetViews>
  <sheetFormatPr defaultColWidth="9.140625" defaultRowHeight="12.75"/>
  <cols>
    <col min="1" max="1" width="9.140625" style="1" customWidth="1"/>
    <col min="2" max="2" width="11.8515625" style="2" customWidth="1"/>
    <col min="3" max="3" width="11.140625" style="3" customWidth="1"/>
    <col min="4" max="4" width="12.421875" style="2" customWidth="1"/>
    <col min="5" max="5" width="7.8515625" style="4" customWidth="1"/>
    <col min="6" max="6" width="12.57421875" style="5" customWidth="1"/>
    <col min="7" max="7" width="12.7109375" style="5" customWidth="1"/>
    <col min="8" max="8" width="9.8515625" style="6" customWidth="1"/>
    <col min="9" max="16384" width="9.140625" style="7" customWidth="1"/>
  </cols>
  <sheetData>
    <row r="1" ht="30" customHeight="1"/>
    <row r="2" spans="2:8" ht="18.75">
      <c r="B2" s="62" t="s">
        <v>35</v>
      </c>
      <c r="C2" s="63"/>
      <c r="D2" s="63"/>
      <c r="E2" s="63"/>
      <c r="F2" s="63"/>
      <c r="G2" s="63"/>
      <c r="H2" s="63"/>
    </row>
    <row r="3" spans="1:8" ht="29.25" customHeight="1">
      <c r="A3" s="14" t="s">
        <v>7</v>
      </c>
      <c r="B3" s="31" t="s">
        <v>1</v>
      </c>
      <c r="C3" s="32" t="s">
        <v>2</v>
      </c>
      <c r="D3" s="33" t="s">
        <v>11</v>
      </c>
      <c r="E3" s="19"/>
      <c r="F3" s="20" t="s">
        <v>3</v>
      </c>
      <c r="G3" s="21" t="s">
        <v>4</v>
      </c>
      <c r="H3" s="22" t="s">
        <v>5</v>
      </c>
    </row>
    <row r="4" spans="1:8" ht="12.75">
      <c r="A4" s="15" t="s">
        <v>0</v>
      </c>
      <c r="B4" s="9">
        <v>0</v>
      </c>
      <c r="C4" s="10">
        <v>0</v>
      </c>
      <c r="D4" s="11">
        <v>0</v>
      </c>
      <c r="E4" s="23"/>
      <c r="F4" s="24">
        <f>B4*0.333</f>
        <v>0</v>
      </c>
      <c r="G4" s="25">
        <f>C4*3</f>
        <v>0</v>
      </c>
      <c r="H4" s="26">
        <f>D4*0.000333</f>
        <v>0</v>
      </c>
    </row>
    <row r="5" spans="1:8" ht="12.75">
      <c r="A5" s="15" t="s">
        <v>6</v>
      </c>
      <c r="B5" s="9">
        <v>0</v>
      </c>
      <c r="C5" s="10">
        <v>0</v>
      </c>
      <c r="D5" s="11">
        <v>0</v>
      </c>
      <c r="E5" s="23"/>
      <c r="F5" s="24">
        <f>B5*0.5</f>
        <v>0</v>
      </c>
      <c r="G5" s="25">
        <f>C5*2</f>
        <v>0</v>
      </c>
      <c r="H5" s="26">
        <f>D5*0.0005</f>
        <v>0</v>
      </c>
    </row>
    <row r="6" spans="1:8" ht="12.75">
      <c r="A6" s="15" t="s">
        <v>8</v>
      </c>
      <c r="B6" s="9">
        <v>0</v>
      </c>
      <c r="C6" s="10">
        <v>0</v>
      </c>
      <c r="D6" s="11">
        <v>0</v>
      </c>
      <c r="E6" s="23"/>
      <c r="F6" s="24">
        <f>B6*0.667</f>
        <v>0</v>
      </c>
      <c r="G6" s="25">
        <f>C6*1.5</f>
        <v>0</v>
      </c>
      <c r="H6" s="26">
        <f>D6*0.000667</f>
        <v>0</v>
      </c>
    </row>
    <row r="7" spans="1:8" ht="12.75">
      <c r="A7" s="15" t="s">
        <v>9</v>
      </c>
      <c r="B7" s="9">
        <v>0</v>
      </c>
      <c r="C7" s="10">
        <v>0</v>
      </c>
      <c r="D7" s="11">
        <v>0</v>
      </c>
      <c r="E7" s="23"/>
      <c r="F7" s="24">
        <f>B7*0.834</f>
        <v>0</v>
      </c>
      <c r="G7" s="25">
        <f>C7*1.2</f>
        <v>0</v>
      </c>
      <c r="H7" s="26">
        <f>D7*0.000834</f>
        <v>0</v>
      </c>
    </row>
    <row r="8" spans="1:8" ht="12.75">
      <c r="A8" s="15" t="s">
        <v>10</v>
      </c>
      <c r="B8" s="9">
        <v>0</v>
      </c>
      <c r="C8" s="10">
        <v>0</v>
      </c>
      <c r="D8" s="11">
        <v>0</v>
      </c>
      <c r="E8" s="23"/>
      <c r="F8" s="24">
        <f>B8*1</f>
        <v>0</v>
      </c>
      <c r="G8" s="25">
        <f>C8*1</f>
        <v>0</v>
      </c>
      <c r="H8" s="26">
        <f>D8*0.001</f>
        <v>0</v>
      </c>
    </row>
    <row r="9" spans="1:8" s="12" customFormat="1" ht="12.75">
      <c r="A9" s="16"/>
      <c r="B9" s="29"/>
      <c r="C9" s="30"/>
      <c r="D9" s="29"/>
      <c r="E9" s="23"/>
      <c r="F9" s="27"/>
      <c r="G9" s="27"/>
      <c r="H9" s="28"/>
    </row>
    <row r="10" spans="1:8" ht="12.75">
      <c r="A10" s="17" t="s">
        <v>12</v>
      </c>
      <c r="B10" s="9">
        <v>0</v>
      </c>
      <c r="C10" s="10">
        <v>0</v>
      </c>
      <c r="D10" s="11">
        <v>0</v>
      </c>
      <c r="E10" s="23"/>
      <c r="F10" s="24">
        <f>B10*0.417</f>
        <v>0</v>
      </c>
      <c r="G10" s="25">
        <f>C10*2.4</f>
        <v>0</v>
      </c>
      <c r="H10" s="26">
        <f>D10*0.000417</f>
        <v>0</v>
      </c>
    </row>
    <row r="11" spans="1:8" ht="12.75">
      <c r="A11" s="17" t="s">
        <v>13</v>
      </c>
      <c r="B11" s="9">
        <v>0</v>
      </c>
      <c r="C11" s="10">
        <v>0</v>
      </c>
      <c r="D11" s="11">
        <v>0</v>
      </c>
      <c r="E11" s="23"/>
      <c r="F11" s="24">
        <f>B11*0.625</f>
        <v>0</v>
      </c>
      <c r="G11" s="25">
        <f>C11*2.4</f>
        <v>0</v>
      </c>
      <c r="H11" s="26">
        <f>D11*0.000625</f>
        <v>0</v>
      </c>
    </row>
    <row r="12" spans="1:13" ht="12.75">
      <c r="A12" s="17" t="s">
        <v>14</v>
      </c>
      <c r="B12" s="9">
        <v>0</v>
      </c>
      <c r="C12" s="10">
        <v>0</v>
      </c>
      <c r="D12" s="11">
        <v>0</v>
      </c>
      <c r="E12" s="23"/>
      <c r="F12" s="24">
        <f>B12*0.834</f>
        <v>0</v>
      </c>
      <c r="G12" s="25">
        <f>C12*1.2</f>
        <v>0</v>
      </c>
      <c r="H12" s="26">
        <f>D12*0.000834</f>
        <v>0</v>
      </c>
      <c r="M12" s="13"/>
    </row>
    <row r="13" spans="1:8" ht="12.75">
      <c r="A13" s="17" t="s">
        <v>15</v>
      </c>
      <c r="B13" s="9">
        <v>0</v>
      </c>
      <c r="C13" s="10">
        <v>0</v>
      </c>
      <c r="D13" s="11">
        <v>0</v>
      </c>
      <c r="E13" s="23"/>
      <c r="F13" s="24">
        <f>B13*1.042</f>
        <v>0</v>
      </c>
      <c r="G13" s="25">
        <f>C13*0.96</f>
        <v>0</v>
      </c>
      <c r="H13" s="26">
        <f>D13*0.001042</f>
        <v>0</v>
      </c>
    </row>
    <row r="14" spans="1:8" ht="12.75">
      <c r="A14" s="17" t="s">
        <v>16</v>
      </c>
      <c r="B14" s="9">
        <v>0</v>
      </c>
      <c r="C14" s="10">
        <v>0</v>
      </c>
      <c r="D14" s="11">
        <v>0</v>
      </c>
      <c r="E14" s="23"/>
      <c r="F14" s="24">
        <f>B14*1.25</f>
        <v>0</v>
      </c>
      <c r="G14" s="25">
        <f>C14*0.8</f>
        <v>0</v>
      </c>
      <c r="H14" s="26">
        <f>D14*0.00125</f>
        <v>0</v>
      </c>
    </row>
    <row r="15" spans="1:8" s="12" customFormat="1" ht="12.75">
      <c r="A15" s="16"/>
      <c r="B15" s="29"/>
      <c r="C15" s="30"/>
      <c r="D15" s="29"/>
      <c r="E15" s="23"/>
      <c r="F15" s="27"/>
      <c r="G15" s="27"/>
      <c r="H15" s="28"/>
    </row>
    <row r="16" spans="1:8" ht="12.75">
      <c r="A16" s="17" t="s">
        <v>17</v>
      </c>
      <c r="B16" s="9">
        <v>0</v>
      </c>
      <c r="C16" s="10">
        <v>0</v>
      </c>
      <c r="D16" s="11">
        <v>0</v>
      </c>
      <c r="E16" s="23"/>
      <c r="F16" s="24">
        <f>B16*0.333</f>
        <v>0</v>
      </c>
      <c r="G16" s="25">
        <f>C16*3</f>
        <v>0</v>
      </c>
      <c r="H16" s="26">
        <f>D16*0.000333</f>
        <v>0</v>
      </c>
    </row>
    <row r="17" spans="1:8" ht="12.75">
      <c r="A17" s="17" t="s">
        <v>18</v>
      </c>
      <c r="B17" s="9">
        <v>0</v>
      </c>
      <c r="C17" s="10">
        <v>0</v>
      </c>
      <c r="D17" s="11">
        <v>0</v>
      </c>
      <c r="E17" s="23"/>
      <c r="F17" s="24">
        <f>B17*0.667</f>
        <v>0</v>
      </c>
      <c r="G17" s="25">
        <f>C17*1.5</f>
        <v>0</v>
      </c>
      <c r="H17" s="26">
        <f>D17*0.000667</f>
        <v>0</v>
      </c>
    </row>
    <row r="18" spans="1:8" ht="12.75">
      <c r="A18" s="17" t="s">
        <v>19</v>
      </c>
      <c r="B18" s="9">
        <v>0</v>
      </c>
      <c r="C18" s="10">
        <v>0</v>
      </c>
      <c r="D18" s="11">
        <v>0</v>
      </c>
      <c r="E18" s="23"/>
      <c r="F18" s="24">
        <f>B18*1</f>
        <v>0</v>
      </c>
      <c r="G18" s="25">
        <f>C18*1</f>
        <v>0</v>
      </c>
      <c r="H18" s="26">
        <f>D18*0.001</f>
        <v>0</v>
      </c>
    </row>
    <row r="19" spans="1:8" ht="12.75">
      <c r="A19" s="17" t="s">
        <v>20</v>
      </c>
      <c r="B19" s="9">
        <v>0</v>
      </c>
      <c r="C19" s="10">
        <v>0</v>
      </c>
      <c r="D19" s="11">
        <v>0</v>
      </c>
      <c r="E19" s="23"/>
      <c r="F19" s="24">
        <f>B19*1.333</f>
        <v>0</v>
      </c>
      <c r="G19" s="25">
        <f>C19*0.75</f>
        <v>0</v>
      </c>
      <c r="H19" s="26">
        <f>D19*0.001333</f>
        <v>0</v>
      </c>
    </row>
    <row r="20" spans="1:8" ht="12.75">
      <c r="A20" s="17" t="s">
        <v>21</v>
      </c>
      <c r="B20" s="9">
        <v>0</v>
      </c>
      <c r="C20" s="10">
        <v>0</v>
      </c>
      <c r="D20" s="11">
        <v>0</v>
      </c>
      <c r="E20" s="23"/>
      <c r="F20" s="24">
        <f>B20*1.667</f>
        <v>0</v>
      </c>
      <c r="G20" s="25">
        <f>C20*0.5</f>
        <v>0</v>
      </c>
      <c r="H20" s="26">
        <f>D20*0.001667</f>
        <v>0</v>
      </c>
    </row>
    <row r="21" spans="1:8" ht="12.75">
      <c r="A21" s="17" t="s">
        <v>22</v>
      </c>
      <c r="B21" s="9">
        <v>0</v>
      </c>
      <c r="C21" s="10">
        <v>0</v>
      </c>
      <c r="D21" s="11">
        <v>0</v>
      </c>
      <c r="E21" s="23"/>
      <c r="F21" s="24">
        <f>B21*2</f>
        <v>0</v>
      </c>
      <c r="G21" s="25">
        <f>C21*0.5</f>
        <v>0</v>
      </c>
      <c r="H21" s="26">
        <f>D21*0.002</f>
        <v>0</v>
      </c>
    </row>
    <row r="22" spans="1:8" s="12" customFormat="1" ht="12.75">
      <c r="A22" s="16"/>
      <c r="B22" s="29"/>
      <c r="C22" s="30"/>
      <c r="D22" s="29"/>
      <c r="E22" s="23"/>
      <c r="F22" s="27"/>
      <c r="G22" s="27"/>
      <c r="H22" s="28"/>
    </row>
    <row r="23" spans="1:8" ht="12.75">
      <c r="A23" s="17" t="s">
        <v>23</v>
      </c>
      <c r="B23" s="9">
        <v>0</v>
      </c>
      <c r="C23" s="10">
        <v>0</v>
      </c>
      <c r="D23" s="11">
        <v>0</v>
      </c>
      <c r="E23" s="23"/>
      <c r="F23" s="24">
        <f>B23*1</f>
        <v>0</v>
      </c>
      <c r="G23" s="25">
        <f>C23*1</f>
        <v>0</v>
      </c>
      <c r="H23" s="26">
        <f>D23*0.001</f>
        <v>0</v>
      </c>
    </row>
    <row r="24" spans="1:8" ht="12.75">
      <c r="A24" s="17" t="s">
        <v>24</v>
      </c>
      <c r="B24" s="9">
        <v>0</v>
      </c>
      <c r="C24" s="10">
        <v>0</v>
      </c>
      <c r="D24" s="11">
        <v>0</v>
      </c>
      <c r="E24" s="23"/>
      <c r="F24" s="24">
        <f>B24*1.5</f>
        <v>0</v>
      </c>
      <c r="G24" s="25">
        <f>C24*0.667</f>
        <v>0</v>
      </c>
      <c r="H24" s="26">
        <f>D24*0.0015</f>
        <v>0</v>
      </c>
    </row>
    <row r="25" spans="1:8" ht="12.75">
      <c r="A25" s="17" t="s">
        <v>25</v>
      </c>
      <c r="B25" s="9">
        <v>0</v>
      </c>
      <c r="C25" s="10">
        <v>0</v>
      </c>
      <c r="D25" s="11">
        <v>0</v>
      </c>
      <c r="E25" s="23"/>
      <c r="F25" s="24">
        <f>B25*2</f>
        <v>0</v>
      </c>
      <c r="G25" s="25">
        <f>C25*0.5</f>
        <v>0</v>
      </c>
      <c r="H25" s="26">
        <f>D25*0.002</f>
        <v>0</v>
      </c>
    </row>
    <row r="26" spans="1:8" ht="12.75">
      <c r="A26" s="17" t="s">
        <v>26</v>
      </c>
      <c r="B26" s="9">
        <v>0</v>
      </c>
      <c r="C26" s="10">
        <v>0</v>
      </c>
      <c r="D26" s="11">
        <v>0</v>
      </c>
      <c r="E26" s="23"/>
      <c r="F26" s="24">
        <f>B26*2.5</f>
        <v>0</v>
      </c>
      <c r="G26" s="25">
        <f>C26*0.4</f>
        <v>0</v>
      </c>
      <c r="H26" s="26">
        <f>D26*0.0025</f>
        <v>0</v>
      </c>
    </row>
    <row r="27" spans="1:8" ht="12.75">
      <c r="A27" s="17" t="s">
        <v>27</v>
      </c>
      <c r="B27" s="9">
        <v>0</v>
      </c>
      <c r="C27" s="10">
        <v>0</v>
      </c>
      <c r="D27" s="11">
        <v>0</v>
      </c>
      <c r="E27" s="23"/>
      <c r="F27" s="24">
        <f>B27*3</f>
        <v>0</v>
      </c>
      <c r="G27" s="25">
        <f>C27*0.333</f>
        <v>0</v>
      </c>
      <c r="H27" s="26">
        <f>D27*0.003</f>
        <v>0</v>
      </c>
    </row>
    <row r="28" spans="1:8" s="12" customFormat="1" ht="12.75">
      <c r="A28" s="18"/>
      <c r="B28" s="29"/>
      <c r="C28" s="30"/>
      <c r="D28" s="29"/>
      <c r="E28" s="23"/>
      <c r="F28" s="27"/>
      <c r="G28" s="27"/>
      <c r="H28" s="28"/>
    </row>
    <row r="29" spans="1:8" ht="12.75">
      <c r="A29" s="15" t="s">
        <v>28</v>
      </c>
      <c r="B29" s="9">
        <v>0</v>
      </c>
      <c r="C29" s="10">
        <v>0</v>
      </c>
      <c r="D29" s="11">
        <v>0</v>
      </c>
      <c r="E29" s="23"/>
      <c r="F29" s="24">
        <f>B29*1.333</f>
        <v>0</v>
      </c>
      <c r="G29" s="25">
        <f>C29*0.75</f>
        <v>0</v>
      </c>
      <c r="H29" s="26">
        <f>D29*0.001333</f>
        <v>0</v>
      </c>
    </row>
    <row r="30" spans="1:8" ht="12.75">
      <c r="A30" s="15" t="s">
        <v>29</v>
      </c>
      <c r="B30" s="9">
        <v>0</v>
      </c>
      <c r="C30" s="10">
        <v>0</v>
      </c>
      <c r="D30" s="11">
        <v>0</v>
      </c>
      <c r="E30" s="23"/>
      <c r="F30" s="24">
        <f>B30*2</f>
        <v>0</v>
      </c>
      <c r="G30" s="25">
        <f>C30*0.5</f>
        <v>0</v>
      </c>
      <c r="H30" s="26">
        <f>D30*0.002</f>
        <v>0</v>
      </c>
    </row>
    <row r="31" spans="1:8" ht="12.75">
      <c r="A31" s="15" t="s">
        <v>30</v>
      </c>
      <c r="B31" s="9">
        <v>0</v>
      </c>
      <c r="C31" s="10">
        <v>0</v>
      </c>
      <c r="D31" s="11">
        <v>0</v>
      </c>
      <c r="E31" s="23"/>
      <c r="F31" s="24">
        <f>B31*2.667</f>
        <v>0</v>
      </c>
      <c r="G31" s="25">
        <f>C31*0.375</f>
        <v>0</v>
      </c>
      <c r="H31" s="26">
        <f>D31*0.002667</f>
        <v>0</v>
      </c>
    </row>
    <row r="32" spans="1:8" ht="12.75">
      <c r="A32" s="15" t="s">
        <v>31</v>
      </c>
      <c r="B32" s="9">
        <v>0</v>
      </c>
      <c r="C32" s="10">
        <v>0</v>
      </c>
      <c r="D32" s="11">
        <v>0</v>
      </c>
      <c r="E32" s="23"/>
      <c r="F32" s="24">
        <f>B32*3.333</f>
        <v>0</v>
      </c>
      <c r="G32" s="25">
        <f>C32*0.3</f>
        <v>0</v>
      </c>
      <c r="H32" s="26">
        <f>D32*0.003333</f>
        <v>0</v>
      </c>
    </row>
    <row r="33" spans="1:8" ht="12.75">
      <c r="A33" s="15" t="s">
        <v>32</v>
      </c>
      <c r="B33" s="9">
        <v>0</v>
      </c>
      <c r="C33" s="10">
        <v>0</v>
      </c>
      <c r="D33" s="11">
        <v>0</v>
      </c>
      <c r="E33" s="23"/>
      <c r="F33" s="24">
        <f>B33*4</f>
        <v>0</v>
      </c>
      <c r="G33" s="25">
        <f>C33*0.25</f>
        <v>0</v>
      </c>
      <c r="H33" s="26">
        <f>D33*0.004</f>
        <v>0</v>
      </c>
    </row>
    <row r="34" spans="1:8" s="12" customFormat="1" ht="12.75">
      <c r="A34" s="18"/>
      <c r="B34" s="29"/>
      <c r="C34" s="30"/>
      <c r="D34" s="29"/>
      <c r="E34" s="23"/>
      <c r="F34" s="27"/>
      <c r="G34" s="27"/>
      <c r="H34" s="28"/>
    </row>
    <row r="35" spans="1:8" ht="12.75">
      <c r="A35" s="15" t="s">
        <v>33</v>
      </c>
      <c r="B35" s="9">
        <v>0</v>
      </c>
      <c r="C35" s="10">
        <v>0</v>
      </c>
      <c r="D35" s="11">
        <v>0</v>
      </c>
      <c r="E35" s="23"/>
      <c r="F35" s="24">
        <f>B35*3</f>
        <v>0</v>
      </c>
      <c r="G35" s="25">
        <f>C35*0.333</f>
        <v>0</v>
      </c>
      <c r="H35" s="26">
        <f>D35*0.003</f>
        <v>0</v>
      </c>
    </row>
    <row r="36" spans="1:8" ht="12.75">
      <c r="A36" s="15" t="s">
        <v>34</v>
      </c>
      <c r="B36" s="9">
        <v>0</v>
      </c>
      <c r="C36" s="10">
        <v>0</v>
      </c>
      <c r="D36" s="11">
        <v>0</v>
      </c>
      <c r="E36" s="23"/>
      <c r="F36" s="24">
        <f>B36*5.333</f>
        <v>0</v>
      </c>
      <c r="G36" s="25">
        <f>C36*0.188</f>
        <v>0</v>
      </c>
      <c r="H36" s="26">
        <f>D36*0.005333</f>
        <v>0</v>
      </c>
    </row>
  </sheetData>
  <sheetProtection password="CC11" sheet="1" objects="1" scenarios="1" selectLockedCells="1"/>
  <mergeCells count="1">
    <mergeCell ref="B2:H2"/>
  </mergeCells>
  <printOptions/>
  <pageMargins left="0.75" right="0.75" top="1" bottom="1" header="0.5" footer="0.5"/>
  <pageSetup horizontalDpi="600" verticalDpi="600" orientation="portrait" r:id="rId2"/>
  <ignoredErrors>
    <ignoredError sqref="G4 F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K41"/>
  <sheetViews>
    <sheetView tabSelected="1" workbookViewId="0" topLeftCell="A1">
      <selection activeCell="H36" sqref="H36"/>
    </sheetView>
  </sheetViews>
  <sheetFormatPr defaultColWidth="9.140625" defaultRowHeight="12.75"/>
  <cols>
    <col min="1" max="1" width="12.8515625" style="7" customWidth="1"/>
    <col min="2" max="2" width="7.7109375" style="7" customWidth="1"/>
    <col min="3" max="3" width="5.00390625" style="7" customWidth="1"/>
    <col min="4" max="4" width="12.140625" style="7" customWidth="1"/>
    <col min="5" max="5" width="10.00390625" style="7" customWidth="1"/>
    <col min="6" max="6" width="8.57421875" style="7" customWidth="1"/>
    <col min="7" max="7" width="12.8515625" style="7" customWidth="1"/>
    <col min="8" max="8" width="7.7109375" style="7" bestFit="1" customWidth="1"/>
    <col min="9" max="9" width="5.00390625" style="7" customWidth="1"/>
    <col min="10" max="11" width="10.00390625" style="7" customWidth="1"/>
    <col min="12" max="16384" width="9.140625" style="7" customWidth="1"/>
  </cols>
  <sheetData>
    <row r="1" spans="1:8" ht="30" customHeight="1">
      <c r="A1" s="1"/>
      <c r="B1" s="2"/>
      <c r="C1" s="3"/>
      <c r="D1" s="2"/>
      <c r="E1" s="4"/>
      <c r="F1" s="5"/>
      <c r="G1" s="5"/>
      <c r="H1" s="6"/>
    </row>
    <row r="2" spans="1:11" ht="18.75">
      <c r="A2" s="62" t="s">
        <v>45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4" spans="1:11" ht="51">
      <c r="A4" s="43" t="s">
        <v>0</v>
      </c>
      <c r="B4" s="41" t="s">
        <v>41</v>
      </c>
      <c r="C4" s="42"/>
      <c r="D4" s="52" t="s">
        <v>3</v>
      </c>
      <c r="E4" s="57" t="s">
        <v>4</v>
      </c>
      <c r="G4" s="43" t="s">
        <v>6</v>
      </c>
      <c r="H4" s="41" t="s">
        <v>41</v>
      </c>
      <c r="I4" s="42"/>
      <c r="J4" s="52" t="s">
        <v>3</v>
      </c>
      <c r="K4" s="57" t="s">
        <v>4</v>
      </c>
    </row>
    <row r="5" spans="1:11" ht="25.5" customHeight="1">
      <c r="A5" s="44" t="s">
        <v>36</v>
      </c>
      <c r="B5" s="34">
        <v>0</v>
      </c>
      <c r="C5" s="50"/>
      <c r="D5" s="53">
        <f>B5*1.6</f>
        <v>0</v>
      </c>
      <c r="E5" s="56">
        <f>D5*3</f>
        <v>0</v>
      </c>
      <c r="F5" s="35"/>
      <c r="G5" s="44" t="s">
        <v>36</v>
      </c>
      <c r="H5" s="34">
        <v>0</v>
      </c>
      <c r="I5" s="50"/>
      <c r="J5" s="53">
        <f>H5*1.34</f>
        <v>0</v>
      </c>
      <c r="K5" s="56">
        <f>J5*2</f>
        <v>0</v>
      </c>
    </row>
    <row r="6" spans="1:11" ht="25.5" customHeight="1">
      <c r="A6" s="44" t="s">
        <v>37</v>
      </c>
      <c r="B6" s="45" t="s">
        <v>42</v>
      </c>
      <c r="C6" s="46"/>
      <c r="D6" s="48" t="s">
        <v>42</v>
      </c>
      <c r="E6" s="47" t="s">
        <v>42</v>
      </c>
      <c r="G6" s="44" t="s">
        <v>37</v>
      </c>
      <c r="H6" s="45" t="s">
        <v>42</v>
      </c>
      <c r="I6" s="46"/>
      <c r="J6" s="48" t="s">
        <v>42</v>
      </c>
      <c r="K6" s="47" t="s">
        <v>42</v>
      </c>
    </row>
    <row r="7" spans="1:11" ht="25.5" customHeight="1">
      <c r="A7" s="44" t="s">
        <v>38</v>
      </c>
      <c r="B7" s="34">
        <v>0</v>
      </c>
      <c r="C7" s="46"/>
      <c r="D7" s="54">
        <f>B7*1.3</f>
        <v>0</v>
      </c>
      <c r="E7" s="60">
        <f>D7*3</f>
        <v>0</v>
      </c>
      <c r="G7" s="44" t="s">
        <v>38</v>
      </c>
      <c r="H7" s="34">
        <v>0</v>
      </c>
      <c r="I7" s="46"/>
      <c r="J7" s="54">
        <f>H7*1.2</f>
        <v>0</v>
      </c>
      <c r="K7" s="60">
        <f>J7*2</f>
        <v>0</v>
      </c>
    </row>
    <row r="8" spans="1:11" ht="25.5" customHeight="1">
      <c r="A8" s="44" t="s">
        <v>40</v>
      </c>
      <c r="B8" s="45" t="s">
        <v>42</v>
      </c>
      <c r="C8" s="46"/>
      <c r="D8" s="48" t="s">
        <v>42</v>
      </c>
      <c r="E8" s="61" t="s">
        <v>42</v>
      </c>
      <c r="G8" s="44" t="s">
        <v>40</v>
      </c>
      <c r="H8" s="36">
        <v>0</v>
      </c>
      <c r="I8" s="46"/>
      <c r="J8" s="54">
        <f>H8*1.2</f>
        <v>0</v>
      </c>
      <c r="K8" s="60">
        <f>J8*2</f>
        <v>0</v>
      </c>
    </row>
    <row r="9" spans="1:11" ht="25.5" customHeight="1">
      <c r="A9" s="44" t="s">
        <v>39</v>
      </c>
      <c r="B9" s="45" t="s">
        <v>42</v>
      </c>
      <c r="C9" s="49"/>
      <c r="D9" s="48" t="s">
        <v>42</v>
      </c>
      <c r="E9" s="61" t="s">
        <v>42</v>
      </c>
      <c r="G9" s="44" t="s">
        <v>39</v>
      </c>
      <c r="H9" s="36">
        <v>0</v>
      </c>
      <c r="I9" s="49"/>
      <c r="J9" s="54">
        <f>H9*1.2</f>
        <v>0</v>
      </c>
      <c r="K9" s="60">
        <f>J9*2</f>
        <v>0</v>
      </c>
    </row>
    <row r="12" spans="1:11" ht="51">
      <c r="A12" s="43" t="s">
        <v>8</v>
      </c>
      <c r="B12" s="41" t="s">
        <v>41</v>
      </c>
      <c r="C12" s="42"/>
      <c r="D12" s="52" t="s">
        <v>3</v>
      </c>
      <c r="E12" s="57" t="s">
        <v>4</v>
      </c>
      <c r="G12" s="43" t="s">
        <v>9</v>
      </c>
      <c r="H12" s="41" t="s">
        <v>41</v>
      </c>
      <c r="I12" s="42"/>
      <c r="J12" s="52" t="s">
        <v>3</v>
      </c>
      <c r="K12" s="57" t="s">
        <v>4</v>
      </c>
    </row>
    <row r="13" spans="1:11" ht="25.5" customHeight="1">
      <c r="A13" s="44" t="s">
        <v>36</v>
      </c>
      <c r="B13" s="34">
        <v>0</v>
      </c>
      <c r="C13" s="50"/>
      <c r="D13" s="53">
        <f>B13*1.28</f>
        <v>0</v>
      </c>
      <c r="E13" s="59">
        <f>D13*1.5</f>
        <v>0</v>
      </c>
      <c r="G13" s="44" t="s">
        <v>36</v>
      </c>
      <c r="H13" s="34">
        <v>0</v>
      </c>
      <c r="I13" s="50"/>
      <c r="J13" s="53">
        <f>H13*1.21</f>
        <v>0</v>
      </c>
      <c r="K13" s="56">
        <f>J13*1.2</f>
        <v>0</v>
      </c>
    </row>
    <row r="14" spans="1:11" ht="25.5" customHeight="1">
      <c r="A14" s="44" t="s">
        <v>37</v>
      </c>
      <c r="B14" s="36">
        <v>0</v>
      </c>
      <c r="C14" s="46"/>
      <c r="D14" s="53">
        <f>B14*1.2</f>
        <v>0</v>
      </c>
      <c r="E14" s="59">
        <f>D14*1.5</f>
        <v>0</v>
      </c>
      <c r="G14" s="44" t="s">
        <v>37</v>
      </c>
      <c r="H14" s="45" t="s">
        <v>42</v>
      </c>
      <c r="I14" s="46"/>
      <c r="J14" s="55" t="s">
        <v>42</v>
      </c>
      <c r="K14" s="58" t="s">
        <v>42</v>
      </c>
    </row>
    <row r="15" spans="1:11" ht="25.5" customHeight="1">
      <c r="A15" s="44" t="s">
        <v>38</v>
      </c>
      <c r="B15" s="34">
        <v>0</v>
      </c>
      <c r="C15" s="46"/>
      <c r="D15" s="54">
        <f>B15*1.15</f>
        <v>0</v>
      </c>
      <c r="E15" s="59">
        <f>D15*1.5</f>
        <v>0</v>
      </c>
      <c r="G15" s="44" t="s">
        <v>38</v>
      </c>
      <c r="H15" s="34">
        <v>0</v>
      </c>
      <c r="I15" s="46"/>
      <c r="J15" s="54">
        <f>H15*1.15</f>
        <v>0</v>
      </c>
      <c r="K15" s="56">
        <f>J15*1.2</f>
        <v>0</v>
      </c>
    </row>
    <row r="16" spans="1:11" ht="25.5" customHeight="1">
      <c r="A16" s="44" t="s">
        <v>40</v>
      </c>
      <c r="B16" s="36">
        <v>0</v>
      </c>
      <c r="C16" s="46"/>
      <c r="D16" s="54">
        <f>B16*1.15</f>
        <v>0</v>
      </c>
      <c r="E16" s="59">
        <f>D16*1.5</f>
        <v>0</v>
      </c>
      <c r="G16" s="44" t="s">
        <v>40</v>
      </c>
      <c r="H16" s="36">
        <v>0</v>
      </c>
      <c r="I16" s="46"/>
      <c r="J16" s="54">
        <f>H16*1.15</f>
        <v>0</v>
      </c>
      <c r="K16" s="56">
        <f>J16*1.2</f>
        <v>0</v>
      </c>
    </row>
    <row r="17" spans="1:11" ht="25.5" customHeight="1">
      <c r="A17" s="44" t="s">
        <v>39</v>
      </c>
      <c r="B17" s="36">
        <v>0</v>
      </c>
      <c r="C17" s="49"/>
      <c r="D17" s="54">
        <f>B17*1.15</f>
        <v>0</v>
      </c>
      <c r="E17" s="59">
        <f>D17*1.5</f>
        <v>0</v>
      </c>
      <c r="G17" s="44" t="s">
        <v>39</v>
      </c>
      <c r="H17" s="36">
        <v>0</v>
      </c>
      <c r="I17" s="49"/>
      <c r="J17" s="54">
        <f>H17*1.15</f>
        <v>0</v>
      </c>
      <c r="K17" s="56">
        <f>J17*1.2</f>
        <v>0</v>
      </c>
    </row>
    <row r="20" spans="1:5" ht="51">
      <c r="A20" s="43" t="s">
        <v>10</v>
      </c>
      <c r="B20" s="41" t="s">
        <v>41</v>
      </c>
      <c r="C20" s="42"/>
      <c r="D20" s="52" t="s">
        <v>3</v>
      </c>
      <c r="E20" s="57" t="s">
        <v>4</v>
      </c>
    </row>
    <row r="21" spans="1:11" ht="25.5" customHeight="1">
      <c r="A21" s="44" t="s">
        <v>36</v>
      </c>
      <c r="B21" s="34">
        <v>0</v>
      </c>
      <c r="C21" s="50"/>
      <c r="D21" s="53">
        <f>B21*1.2</f>
        <v>0</v>
      </c>
      <c r="E21" s="56">
        <f>D21*1</f>
        <v>0</v>
      </c>
      <c r="G21" s="38"/>
      <c r="H21" s="8"/>
      <c r="I21" s="8"/>
      <c r="J21" s="8"/>
      <c r="K21" s="8"/>
    </row>
    <row r="22" spans="1:11" ht="25.5" customHeight="1">
      <c r="A22" s="44" t="s">
        <v>37</v>
      </c>
      <c r="B22" s="45" t="s">
        <v>42</v>
      </c>
      <c r="C22" s="46"/>
      <c r="D22" s="55" t="s">
        <v>42</v>
      </c>
      <c r="E22" s="58" t="s">
        <v>42</v>
      </c>
      <c r="G22" s="8"/>
      <c r="H22" s="39"/>
      <c r="I22" s="8"/>
      <c r="J22" s="40"/>
      <c r="K22" s="40"/>
    </row>
    <row r="23" spans="1:11" ht="25.5" customHeight="1">
      <c r="A23" s="44" t="s">
        <v>38</v>
      </c>
      <c r="B23" s="34">
        <v>0</v>
      </c>
      <c r="C23" s="46"/>
      <c r="D23" s="54">
        <f>B23*1.1</f>
        <v>0</v>
      </c>
      <c r="E23" s="56">
        <f>D23*1</f>
        <v>0</v>
      </c>
      <c r="G23" s="38"/>
      <c r="H23" s="8"/>
      <c r="I23" s="8"/>
      <c r="J23" s="8"/>
      <c r="K23" s="8"/>
    </row>
    <row r="24" spans="1:11" ht="25.5" customHeight="1">
      <c r="A24" s="44" t="s">
        <v>40</v>
      </c>
      <c r="B24" s="36">
        <v>0</v>
      </c>
      <c r="C24" s="46"/>
      <c r="D24" s="54">
        <f>B24*1.1</f>
        <v>0</v>
      </c>
      <c r="E24" s="56">
        <f>D24*1</f>
        <v>0</v>
      </c>
      <c r="G24" s="8"/>
      <c r="H24" s="39"/>
      <c r="I24" s="8"/>
      <c r="J24" s="40"/>
      <c r="K24" s="40"/>
    </row>
    <row r="25" spans="1:11" ht="25.5" customHeight="1">
      <c r="A25" s="44" t="s">
        <v>39</v>
      </c>
      <c r="B25" s="36">
        <v>0</v>
      </c>
      <c r="C25" s="49"/>
      <c r="D25" s="54">
        <f>B25*1.1</f>
        <v>0</v>
      </c>
      <c r="E25" s="56">
        <f>D25*1</f>
        <v>0</v>
      </c>
      <c r="G25" s="8"/>
      <c r="H25" s="39"/>
      <c r="I25" s="4"/>
      <c r="J25" s="40"/>
      <c r="K25" s="40"/>
    </row>
    <row r="28" spans="1:11" ht="30">
      <c r="A28" s="38"/>
      <c r="B28" s="8"/>
      <c r="C28" s="8"/>
      <c r="D28" s="8"/>
      <c r="E28" s="8"/>
      <c r="F28" s="4"/>
      <c r="G28" s="38"/>
      <c r="H28" s="8"/>
      <c r="I28" s="8"/>
      <c r="J28" s="8"/>
      <c r="K28" s="8"/>
    </row>
    <row r="29" spans="1:11" ht="12.75">
      <c r="A29" s="8"/>
      <c r="B29" s="39"/>
      <c r="C29" s="8"/>
      <c r="D29" s="40"/>
      <c r="E29" s="40"/>
      <c r="F29" s="4"/>
      <c r="G29" s="8"/>
      <c r="H29" s="39"/>
      <c r="I29" s="8"/>
      <c r="J29" s="40"/>
      <c r="K29" s="40"/>
    </row>
    <row r="30" spans="1:11" ht="12.75">
      <c r="A30" s="8"/>
      <c r="B30" s="39"/>
      <c r="C30" s="8"/>
      <c r="D30" s="40"/>
      <c r="E30" s="40"/>
      <c r="F30" s="4"/>
      <c r="G30" s="8"/>
      <c r="H30" s="39"/>
      <c r="I30" s="8"/>
      <c r="J30" s="40"/>
      <c r="K30" s="40"/>
    </row>
    <row r="31" spans="1:11" ht="12.75">
      <c r="A31" s="8"/>
      <c r="B31" s="39"/>
      <c r="C31" s="8"/>
      <c r="D31" s="40"/>
      <c r="E31" s="40"/>
      <c r="F31" s="4"/>
      <c r="G31" s="8"/>
      <c r="H31" s="39"/>
      <c r="I31" s="8"/>
      <c r="J31" s="40"/>
      <c r="K31" s="40"/>
    </row>
    <row r="32" spans="1:11" ht="12.75">
      <c r="A32" s="8"/>
      <c r="B32" s="39"/>
      <c r="C32" s="4"/>
      <c r="D32" s="40"/>
      <c r="E32" s="40"/>
      <c r="F32" s="4"/>
      <c r="G32" s="8"/>
      <c r="H32" s="39"/>
      <c r="I32" s="4"/>
      <c r="J32" s="40"/>
      <c r="K32" s="40"/>
    </row>
    <row r="33" spans="1:11" ht="18.75">
      <c r="A33" s="62" t="s">
        <v>45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51">
      <c r="A34" s="43" t="s">
        <v>19</v>
      </c>
      <c r="B34" s="41" t="s">
        <v>41</v>
      </c>
      <c r="C34" s="42"/>
      <c r="D34" s="52" t="s">
        <v>3</v>
      </c>
      <c r="E34" s="57" t="s">
        <v>4</v>
      </c>
      <c r="G34" s="43" t="s">
        <v>20</v>
      </c>
      <c r="H34" s="41" t="s">
        <v>41</v>
      </c>
      <c r="I34" s="42"/>
      <c r="J34" s="52" t="s">
        <v>3</v>
      </c>
      <c r="K34" s="57" t="s">
        <v>4</v>
      </c>
    </row>
    <row r="35" spans="1:11" ht="17.25" customHeight="1">
      <c r="A35" s="44" t="s">
        <v>43</v>
      </c>
      <c r="B35" s="34">
        <v>0</v>
      </c>
      <c r="C35" s="50"/>
      <c r="D35" s="53">
        <f>B35*2.3</f>
        <v>0</v>
      </c>
      <c r="E35" s="56">
        <f>D35*1</f>
        <v>0</v>
      </c>
      <c r="G35" s="44" t="s">
        <v>43</v>
      </c>
      <c r="H35" s="34">
        <v>0</v>
      </c>
      <c r="I35" s="50"/>
      <c r="J35" s="53">
        <f>H35*2.22</f>
        <v>0</v>
      </c>
      <c r="K35" s="56">
        <f>J35*0.75</f>
        <v>0</v>
      </c>
    </row>
    <row r="36" spans="1:11" ht="17.25" customHeight="1">
      <c r="A36" s="44" t="s">
        <v>44</v>
      </c>
      <c r="B36" s="34">
        <v>0</v>
      </c>
      <c r="C36" s="49"/>
      <c r="D36" s="53">
        <f>B36*2.4</f>
        <v>0</v>
      </c>
      <c r="E36" s="56">
        <f>D36*1</f>
        <v>0</v>
      </c>
      <c r="G36" s="44" t="s">
        <v>44</v>
      </c>
      <c r="H36" s="34">
        <v>0</v>
      </c>
      <c r="I36" s="49"/>
      <c r="J36" s="53">
        <f>H36*2.4</f>
        <v>0</v>
      </c>
      <c r="K36" s="56">
        <f>J36*0.75</f>
        <v>0</v>
      </c>
    </row>
    <row r="39" spans="4:8" ht="51">
      <c r="D39" s="51" t="s">
        <v>21</v>
      </c>
      <c r="E39" s="41" t="s">
        <v>41</v>
      </c>
      <c r="F39" s="42"/>
      <c r="G39" s="52" t="s">
        <v>3</v>
      </c>
      <c r="H39" s="57" t="s">
        <v>4</v>
      </c>
    </row>
    <row r="40" spans="4:8" ht="17.25" customHeight="1">
      <c r="D40" s="44" t="s">
        <v>43</v>
      </c>
      <c r="E40" s="45" t="s">
        <v>42</v>
      </c>
      <c r="F40" s="50"/>
      <c r="G40" s="55" t="s">
        <v>42</v>
      </c>
      <c r="H40" s="58" t="s">
        <v>42</v>
      </c>
    </row>
    <row r="41" spans="4:8" ht="17.25" customHeight="1">
      <c r="D41" s="44" t="s">
        <v>44</v>
      </c>
      <c r="E41" s="34">
        <v>0</v>
      </c>
      <c r="F41" s="37"/>
      <c r="G41" s="53">
        <f>E41*2.35</f>
        <v>0</v>
      </c>
      <c r="H41" s="56">
        <f>G41*0.5</f>
        <v>0</v>
      </c>
    </row>
  </sheetData>
  <sheetProtection password="CC11" sheet="1" objects="1" scenarios="1" selectLockedCells="1"/>
  <mergeCells count="2">
    <mergeCell ref="A2:K2"/>
    <mergeCell ref="A33:K33"/>
  </mergeCells>
  <printOptions/>
  <pageMargins left="0.25" right="0.25" top="0.25" bottom="1" header="0.2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Amerhart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</dc:creator>
  <cp:keywords/>
  <dc:description/>
  <cp:lastModifiedBy>Kim Roelofs</cp:lastModifiedBy>
  <cp:lastPrinted>2005-09-06T18:13:19Z</cp:lastPrinted>
  <dcterms:created xsi:type="dcterms:W3CDTF">2005-08-31T20:07:43Z</dcterms:created>
  <dcterms:modified xsi:type="dcterms:W3CDTF">2010-02-10T23:08:42Z</dcterms:modified>
  <cp:category/>
  <cp:version/>
  <cp:contentType/>
  <cp:contentStatus/>
</cp:coreProperties>
</file>